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a07675da-21db-4c05-b511-41ba45ede8ec/"/>
    </mc:Choice>
  </mc:AlternateContent>
  <xr:revisionPtr revIDLastSave="0" documentId="8_{820ACD86-C716-864B-B532-3F6501B8794D}" xr6:coauthVersionLast="36" xr6:coauthVersionMax="36" xr10:uidLastSave="{00000000-0000-0000-0000-000000000000}"/>
  <bookViews>
    <workbookView xWindow="12260" yWindow="2840" windowWidth="23060" windowHeight="17220" xr2:uid="{5007A451-9AD2-E04D-A25E-94EC7E7402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1" l="1"/>
  <c r="C40" i="1" s="1"/>
  <c r="F40" i="1" s="1"/>
  <c r="G40" i="1" s="1"/>
  <c r="H42" i="1"/>
  <c r="H36" i="1"/>
  <c r="H43" i="1"/>
  <c r="H44" i="1"/>
  <c r="H45" i="1"/>
  <c r="H39" i="1"/>
  <c r="H38" i="1"/>
  <c r="H30" i="1"/>
  <c r="F30" i="1"/>
  <c r="E30" i="1"/>
  <c r="H22" i="1"/>
  <c r="F22" i="1"/>
  <c r="E22" i="1"/>
  <c r="H27" i="1"/>
  <c r="F27" i="1"/>
  <c r="E27" i="1"/>
  <c r="H13" i="1"/>
  <c r="F13" i="1"/>
  <c r="E13" i="1"/>
  <c r="H12" i="1"/>
  <c r="F12" i="1"/>
  <c r="E12" i="1"/>
  <c r="H26" i="1"/>
  <c r="F26" i="1"/>
  <c r="E26" i="1"/>
  <c r="E24" i="1"/>
  <c r="F24" i="1"/>
  <c r="H21" i="1"/>
  <c r="H33" i="1"/>
  <c r="F33" i="1"/>
  <c r="E33" i="1"/>
  <c r="E31" i="1"/>
  <c r="H31" i="1"/>
  <c r="H32" i="1"/>
  <c r="E32" i="1"/>
  <c r="E28" i="1"/>
  <c r="H28" i="1"/>
  <c r="E19" i="1"/>
  <c r="H19" i="1"/>
  <c r="E14" i="1"/>
  <c r="H34" i="1"/>
  <c r="H35" i="1"/>
  <c r="H37" i="1"/>
  <c r="H40" i="1"/>
  <c r="H41" i="1"/>
  <c r="H25" i="1"/>
  <c r="E25" i="1"/>
  <c r="H29" i="1"/>
  <c r="E29" i="1"/>
  <c r="H24" i="1"/>
  <c r="H23" i="1"/>
  <c r="E23" i="1"/>
  <c r="E17" i="1"/>
  <c r="H17" i="1"/>
  <c r="E21" i="1"/>
  <c r="E20" i="1"/>
  <c r="E18" i="1"/>
  <c r="E16" i="1"/>
  <c r="E11" i="1"/>
  <c r="E10" i="1"/>
  <c r="H14" i="1"/>
  <c r="H20" i="1"/>
  <c r="H18" i="1"/>
  <c r="H16" i="1"/>
  <c r="H11" i="1"/>
  <c r="H10" i="1"/>
  <c r="H8" i="1"/>
  <c r="C8" i="1"/>
  <c r="E8" i="1" s="1"/>
  <c r="H4" i="1"/>
  <c r="C4" i="1"/>
  <c r="F4" i="1" s="1"/>
  <c r="F38" i="1"/>
  <c r="F9" i="1"/>
  <c r="F7" i="1"/>
  <c r="F14" i="1"/>
  <c r="F15" i="1"/>
  <c r="F17" i="1"/>
  <c r="F16" i="1"/>
  <c r="F18" i="1"/>
  <c r="F19" i="1"/>
  <c r="F20" i="1"/>
  <c r="F21" i="1"/>
  <c r="F23" i="1"/>
  <c r="F25" i="1"/>
  <c r="F28" i="1"/>
  <c r="F29" i="1"/>
  <c r="F31" i="1"/>
  <c r="F32" i="1"/>
  <c r="F39" i="1"/>
  <c r="F41" i="1"/>
  <c r="F11" i="1"/>
  <c r="F3" i="1"/>
  <c r="F5" i="1"/>
  <c r="F6" i="1"/>
  <c r="F10" i="1"/>
  <c r="F2" i="1"/>
  <c r="I38" i="1" l="1"/>
  <c r="C42" i="1"/>
  <c r="F42" i="1" s="1"/>
  <c r="G42" i="1" s="1"/>
  <c r="I42" i="1"/>
  <c r="I43" i="1"/>
  <c r="I39" i="1"/>
  <c r="I45" i="1"/>
  <c r="I44" i="1"/>
  <c r="I36" i="1"/>
  <c r="F8" i="1"/>
  <c r="G8" i="1" s="1"/>
  <c r="G22" i="1"/>
  <c r="G27" i="1"/>
  <c r="I22" i="1"/>
  <c r="G30" i="1"/>
  <c r="I30" i="1"/>
  <c r="G13" i="1"/>
  <c r="I13" i="1"/>
  <c r="J13" i="1" s="1"/>
  <c r="G12" i="1"/>
  <c r="I27" i="1"/>
  <c r="I23" i="1"/>
  <c r="I12" i="1"/>
  <c r="I28" i="1"/>
  <c r="I19" i="1"/>
  <c r="G24" i="1"/>
  <c r="I24" i="1"/>
  <c r="J24" i="1" s="1"/>
  <c r="I18" i="1"/>
  <c r="I35" i="1"/>
  <c r="I29" i="1"/>
  <c r="I34" i="1"/>
  <c r="I32" i="1"/>
  <c r="I4" i="1"/>
  <c r="I17" i="1"/>
  <c r="I31" i="1"/>
  <c r="E4" i="1"/>
  <c r="I8" i="1"/>
  <c r="J8" i="1" s="1"/>
  <c r="G26" i="1"/>
  <c r="I26" i="1"/>
  <c r="I41" i="1"/>
  <c r="I20" i="1"/>
  <c r="I40" i="1"/>
  <c r="I14" i="1"/>
  <c r="I37" i="1"/>
  <c r="I10" i="1"/>
  <c r="G33" i="1"/>
  <c r="I11" i="1"/>
  <c r="I33" i="1"/>
  <c r="I16" i="1"/>
  <c r="I25" i="1"/>
  <c r="I21" i="1"/>
  <c r="J21" i="1" s="1"/>
  <c r="G38" i="1"/>
  <c r="G2" i="1"/>
  <c r="G7" i="1"/>
  <c r="G4" i="1"/>
  <c r="G29" i="1"/>
  <c r="G17" i="1"/>
  <c r="G6" i="1"/>
  <c r="G3" i="1"/>
  <c r="G28" i="1"/>
  <c r="G16" i="1"/>
  <c r="G31" i="1"/>
  <c r="G9" i="1"/>
  <c r="G18" i="1"/>
  <c r="G25" i="1"/>
  <c r="G15" i="1"/>
  <c r="G5" i="1"/>
  <c r="G23" i="1"/>
  <c r="G14" i="1"/>
  <c r="G19" i="1"/>
  <c r="G41" i="1"/>
  <c r="G21" i="1"/>
  <c r="G11" i="1"/>
  <c r="G32" i="1"/>
  <c r="G39" i="1"/>
  <c r="G20" i="1"/>
  <c r="G10" i="1"/>
  <c r="J30" i="1" l="1"/>
  <c r="J18" i="1"/>
  <c r="J4" i="1"/>
  <c r="J29" i="1"/>
  <c r="J23" i="1"/>
  <c r="J25" i="1"/>
  <c r="J17" i="1"/>
  <c r="J19" i="1"/>
  <c r="J27" i="1"/>
  <c r="J14" i="1"/>
  <c r="J20" i="1"/>
  <c r="J33" i="1"/>
  <c r="J32" i="1"/>
  <c r="J28" i="1"/>
  <c r="J10" i="1"/>
  <c r="J31" i="1"/>
  <c r="J16" i="1"/>
  <c r="J11" i="1"/>
  <c r="J26" i="1"/>
  <c r="J12" i="1"/>
  <c r="J22" i="1"/>
</calcChain>
</file>

<file path=xl/sharedStrings.xml><?xml version="1.0" encoding="utf-8"?>
<sst xmlns="http://schemas.openxmlformats.org/spreadsheetml/2006/main" count="135" uniqueCount="62">
  <si>
    <t>humans (high)</t>
  </si>
  <si>
    <t>humans (low)</t>
  </si>
  <si>
    <t>Orca</t>
  </si>
  <si>
    <t>Bottlenose Dophin</t>
  </si>
  <si>
    <t>Chimpanzee</t>
  </si>
  <si>
    <t>African Elephan</t>
  </si>
  <si>
    <t>ln</t>
  </si>
  <si>
    <t>forebrain</t>
  </si>
  <si>
    <t>total</t>
  </si>
  <si>
    <t>fruit fly</t>
  </si>
  <si>
    <t>honey bee</t>
  </si>
  <si>
    <t>mouse</t>
  </si>
  <si>
    <t>ferret</t>
  </si>
  <si>
    <t>zebra finch</t>
  </si>
  <si>
    <t>budgerigar</t>
  </si>
  <si>
    <t>house cat</t>
  </si>
  <si>
    <t>red fox</t>
  </si>
  <si>
    <t>pig</t>
  </si>
  <si>
    <t>racoon</t>
  </si>
  <si>
    <t>dog (low)</t>
  </si>
  <si>
    <t>dog (high)</t>
  </si>
  <si>
    <t>grey parrot</t>
  </si>
  <si>
    <t>horse</t>
  </si>
  <si>
    <t>raven</t>
  </si>
  <si>
    <t>Orangutan (high)</t>
  </si>
  <si>
    <t>Orangutan (low)</t>
  </si>
  <si>
    <t>humans (avg)</t>
  </si>
  <si>
    <t>cockroach</t>
  </si>
  <si>
    <t>ant</t>
  </si>
  <si>
    <t>naked mole rat (avg)</t>
  </si>
  <si>
    <t>fore</t>
  </si>
  <si>
    <t>Orangutan (avg)</t>
  </si>
  <si>
    <t>octopus</t>
  </si>
  <si>
    <t>house gecko</t>
  </si>
  <si>
    <t>leopard gecko</t>
  </si>
  <si>
    <t>zebrafish</t>
  </si>
  <si>
    <t>brain type</t>
  </si>
  <si>
    <t>mammal</t>
  </si>
  <si>
    <t>avian</t>
  </si>
  <si>
    <t>other</t>
  </si>
  <si>
    <t>reptile</t>
  </si>
  <si>
    <t>cephlopod</t>
  </si>
  <si>
    <t>https://sites.nd.edu/biomechanics-in-the-wild/2021/04/07/nine-brains-are-better-than-one-an-octopus-nervous-system/</t>
  </si>
  <si>
    <t>squirrel</t>
  </si>
  <si>
    <t>blue and gold macaw</t>
  </si>
  <si>
    <t>kea</t>
  </si>
  <si>
    <t>rock pigeon</t>
  </si>
  <si>
    <t>rat</t>
  </si>
  <si>
    <t>primate</t>
  </si>
  <si>
    <t>parrot</t>
  </si>
  <si>
    <t>songbird</t>
  </si>
  <si>
    <t>afrotheria</t>
  </si>
  <si>
    <t>https://www.pnas.org/doi/10.1073/pnas.1517131113</t>
  </si>
  <si>
    <t>rodent</t>
  </si>
  <si>
    <t>capybara</t>
  </si>
  <si>
    <t>tardigrade</t>
  </si>
  <si>
    <t>jellyfish</t>
  </si>
  <si>
    <t>sea slug</t>
  </si>
  <si>
    <t>lobster</t>
  </si>
  <si>
    <t>guppy</t>
  </si>
  <si>
    <t>grey mouse lemur</t>
  </si>
  <si>
    <t>https://en.wikipedia.org/wiki/List_of_animals_by_number_of_neurons#cite_ref-23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</si>
</sst>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9" formatCode="0.0000E+00"/>
    <numFmt numFmtId="170" formatCode="0.0000"/>
    <numFmt numFmtId="171" formatCode="0.000E+0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American Typewriter"/>
      <family val="1"/>
    </font>
    <font>
      <sz val="12"/>
      <color rgb="FF202122"/>
      <name val="American Typewriter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0" fontId="1" fillId="0" borderId="0" xfId="0" applyFont="1"/>
    <xf numFmtId="170" fontId="1" fillId="0" borderId="0" xfId="0" applyNumberFormat="1" applyFont="1"/>
    <xf numFmtId="2" fontId="1" fillId="0" borderId="0" xfId="0" applyNumberFormat="1" applyFont="1"/>
    <xf numFmtId="170" fontId="2" fillId="0" borderId="0" xfId="0" applyNumberFormat="1" applyFont="1"/>
    <xf numFmtId="11" fontId="1" fillId="0" borderId="0" xfId="0" applyNumberFormat="1" applyFont="1"/>
    <xf numFmtId="171" fontId="2" fillId="0" borderId="0" xfId="0" applyNumberFormat="1" applyFont="1"/>
    <xf numFmtId="171" fontId="1" fillId="0" borderId="0" xfId="0" applyNumberFormat="1" applyFont="1"/>
    <xf numFmtId="169" fontId="2" fillId="0" borderId="0" xfId="0" applyNumberFormat="1" applyFont="1"/>
    <xf numFmtId="16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97805-D13A-AC45-AB4E-AA00C2E661DC}">
  <dimension ref="A1:K46"/>
  <sheetViews>
    <sheetView tabSelected="1" topLeftCell="A2" workbookViewId="0">
      <selection activeCell="K13" sqref="K13"/>
    </sheetView>
  </sheetViews>
  <sheetFormatPr baseColWidth="10" defaultRowHeight="16" x14ac:dyDescent="0.2"/>
  <cols>
    <col min="1" max="1" width="12.6640625" bestFit="1" customWidth="1"/>
    <col min="2" max="2" width="12.6640625" customWidth="1"/>
    <col min="3" max="4" width="20.5" style="2" customWidth="1"/>
    <col min="5" max="5" width="20.5" style="3" customWidth="1"/>
    <col min="6" max="6" width="10.83203125" style="2"/>
    <col min="7" max="7" width="10.83203125" style="4"/>
    <col min="8" max="8" width="10.83203125" style="2"/>
    <col min="9" max="9" width="10.83203125" style="4"/>
  </cols>
  <sheetData>
    <row r="1" spans="1:11" x14ac:dyDescent="0.2">
      <c r="B1" t="s">
        <v>36</v>
      </c>
      <c r="C1" s="2" t="s">
        <v>7</v>
      </c>
      <c r="D1" s="2" t="s">
        <v>8</v>
      </c>
      <c r="F1" s="2" t="s">
        <v>6</v>
      </c>
      <c r="G1" s="4" t="s">
        <v>30</v>
      </c>
      <c r="H1" s="2" t="s">
        <v>6</v>
      </c>
    </row>
    <row r="2" spans="1:11" x14ac:dyDescent="0.2">
      <c r="A2" t="s">
        <v>2</v>
      </c>
      <c r="B2" t="s">
        <v>37</v>
      </c>
      <c r="C2" s="7">
        <v>43100000000</v>
      </c>
      <c r="D2" s="7"/>
      <c r="E2" s="5"/>
      <c r="F2" s="2">
        <f>LN(C2)</f>
        <v>24.486788834056114</v>
      </c>
      <c r="G2" s="4">
        <f>POWER(F2/$F$4,2)*7</f>
        <v>7.5039973462937022</v>
      </c>
      <c r="K2" t="s">
        <v>61</v>
      </c>
    </row>
    <row r="3" spans="1:11" x14ac:dyDescent="0.2">
      <c r="A3" t="s">
        <v>0</v>
      </c>
      <c r="B3" t="s">
        <v>48</v>
      </c>
      <c r="C3" s="7">
        <v>21000000000</v>
      </c>
      <c r="D3" s="7"/>
      <c r="E3" s="5"/>
      <c r="F3" s="2">
        <f>LN(C3)</f>
        <v>23.767788274669833</v>
      </c>
      <c r="G3" s="4">
        <f>POWER(F3/$F$4,2)*7</f>
        <v>7.069790424964653</v>
      </c>
      <c r="K3" t="s">
        <v>61</v>
      </c>
    </row>
    <row r="4" spans="1:11" x14ac:dyDescent="0.2">
      <c r="A4" t="s">
        <v>26</v>
      </c>
      <c r="B4" t="s">
        <v>48</v>
      </c>
      <c r="C4" s="7">
        <f>($C$3+$C$5)*0.5</f>
        <v>18670000000</v>
      </c>
      <c r="D4" s="7">
        <v>86000000000</v>
      </c>
      <c r="E4" s="5">
        <f>C4/D4</f>
        <v>0.21709302325581395</v>
      </c>
      <c r="F4" s="2">
        <f>LN(C4)</f>
        <v>23.650183794500041</v>
      </c>
      <c r="G4" s="4">
        <f>POWER(F4/$F$4,2)*7</f>
        <v>7</v>
      </c>
      <c r="H4" s="2">
        <f>LN(D4)</f>
        <v>25.17761313319992</v>
      </c>
      <c r="I4" s="4">
        <f>POWER(H4/$H$4,2)*7</f>
        <v>7</v>
      </c>
      <c r="J4" s="1">
        <f>I4-G4</f>
        <v>0</v>
      </c>
      <c r="K4" t="s">
        <v>61</v>
      </c>
    </row>
    <row r="5" spans="1:11" x14ac:dyDescent="0.2">
      <c r="A5" t="s">
        <v>1</v>
      </c>
      <c r="B5" t="s">
        <v>48</v>
      </c>
      <c r="C5" s="8">
        <v>16340000000</v>
      </c>
      <c r="D5" s="8"/>
      <c r="F5" s="2">
        <f>LN(C5)</f>
        <v>23.516881926378268</v>
      </c>
      <c r="G5" s="4">
        <f>POWER(F5/$F$4,2)*7</f>
        <v>6.9213127994088248</v>
      </c>
      <c r="K5" t="s">
        <v>61</v>
      </c>
    </row>
    <row r="6" spans="1:11" x14ac:dyDescent="0.2">
      <c r="A6" t="s">
        <v>3</v>
      </c>
      <c r="B6" t="s">
        <v>37</v>
      </c>
      <c r="C6" s="7">
        <v>12700000000</v>
      </c>
      <c r="D6" s="7"/>
      <c r="E6" s="5"/>
      <c r="F6" s="2">
        <f>LN(C6)</f>
        <v>23.264867830410957</v>
      </c>
      <c r="G6" s="4">
        <f>POWER(F6/$F$4,2)*7</f>
        <v>6.7737658298027528</v>
      </c>
      <c r="K6" t="s">
        <v>61</v>
      </c>
    </row>
    <row r="7" spans="1:11" x14ac:dyDescent="0.2">
      <c r="A7" t="s">
        <v>24</v>
      </c>
      <c r="B7" t="s">
        <v>48</v>
      </c>
      <c r="C7" s="7">
        <v>8900000000</v>
      </c>
      <c r="D7" s="7"/>
      <c r="E7" s="5"/>
      <c r="F7" s="2">
        <f>LN(C7)</f>
        <v>22.909317113684505</v>
      </c>
      <c r="G7" s="4">
        <f>POWER(F7/$F$4,2)*7</f>
        <v>6.5683046411713546</v>
      </c>
      <c r="K7" t="s">
        <v>61</v>
      </c>
    </row>
    <row r="8" spans="1:11" x14ac:dyDescent="0.2">
      <c r="A8" t="s">
        <v>31</v>
      </c>
      <c r="B8" t="s">
        <v>48</v>
      </c>
      <c r="C8" s="7">
        <f>($C$7+$C$9)*0.5</f>
        <v>8302000000</v>
      </c>
      <c r="D8" s="7">
        <v>32600000000</v>
      </c>
      <c r="E8" s="5">
        <f>C8/D8</f>
        <v>0.25466257668711656</v>
      </c>
      <c r="F8" s="2">
        <f>LN(C8)</f>
        <v>22.839762286577258</v>
      </c>
      <c r="G8" s="4">
        <f>POWER(F8/$F$4,2)*7</f>
        <v>6.5284812138096848</v>
      </c>
      <c r="H8" s="2">
        <f>LN(D8)</f>
        <v>24.207578125319074</v>
      </c>
      <c r="I8" s="4">
        <f>POWER(H8/$H$4,2)*7</f>
        <v>6.4710031624102147</v>
      </c>
      <c r="J8" s="1">
        <f>I8-G8</f>
        <v>-5.7478051399470154E-2</v>
      </c>
      <c r="K8" t="s">
        <v>61</v>
      </c>
    </row>
    <row r="9" spans="1:11" x14ac:dyDescent="0.2">
      <c r="A9" t="s">
        <v>25</v>
      </c>
      <c r="B9" t="s">
        <v>48</v>
      </c>
      <c r="C9" s="7">
        <v>7704000000</v>
      </c>
      <c r="D9" s="7"/>
      <c r="E9" s="5"/>
      <c r="F9" s="2">
        <f>LN(C9)</f>
        <v>22.765005511442236</v>
      </c>
      <c r="G9" s="4">
        <f>POWER(F9/$F$4,2)*7</f>
        <v>6.4858144398548561</v>
      </c>
      <c r="K9" t="s">
        <v>61</v>
      </c>
    </row>
    <row r="10" spans="1:11" x14ac:dyDescent="0.2">
      <c r="A10" t="s">
        <v>4</v>
      </c>
      <c r="B10" t="s">
        <v>48</v>
      </c>
      <c r="C10" s="7">
        <v>7400000000</v>
      </c>
      <c r="D10" s="7">
        <v>28000000000</v>
      </c>
      <c r="E10" s="5">
        <f>C10/D10</f>
        <v>0.26428571428571429</v>
      </c>
      <c r="F10" s="2">
        <f>LN(C10)</f>
        <v>22.724745837156537</v>
      </c>
      <c r="G10" s="4">
        <f>POWER(F10/$F$4,2)*7</f>
        <v>6.4628945345159607</v>
      </c>
      <c r="H10" s="2">
        <f>LN(D10)</f>
        <v>24.055470347121616</v>
      </c>
      <c r="I10" s="4">
        <f>POWER(H10/$H$4,2)*7</f>
        <v>6.3899378425517845</v>
      </c>
      <c r="J10" s="1">
        <f>I10-G10</f>
        <v>-7.2956691964176201E-2</v>
      </c>
      <c r="K10" t="s">
        <v>61</v>
      </c>
    </row>
    <row r="11" spans="1:11" x14ac:dyDescent="0.2">
      <c r="A11" t="s">
        <v>5</v>
      </c>
      <c r="B11" t="s">
        <v>37</v>
      </c>
      <c r="C11" s="7">
        <v>5600000000</v>
      </c>
      <c r="D11" s="7">
        <v>257000000000</v>
      </c>
      <c r="E11" s="5">
        <f>C11/D11</f>
        <v>2.1789883268482489E-2</v>
      </c>
      <c r="F11" s="2">
        <f>LN(C11)</f>
        <v>22.446032434687513</v>
      </c>
      <c r="G11" s="4">
        <f>POWER(F11/$F$4,2)*7</f>
        <v>6.3053350953996992</v>
      </c>
      <c r="H11" s="2">
        <f>LN(D11)</f>
        <v>26.27234192184163</v>
      </c>
      <c r="I11" s="4">
        <f>POWER(H11/$H$4,2)*7</f>
        <v>7.6219571525721452</v>
      </c>
      <c r="J11" s="1">
        <f t="shared" ref="J11:J33" si="0">I11-G11</f>
        <v>1.3166220571724461</v>
      </c>
      <c r="K11" t="s">
        <v>61</v>
      </c>
    </row>
    <row r="12" spans="1:11" x14ac:dyDescent="0.2">
      <c r="A12" t="s">
        <v>44</v>
      </c>
      <c r="B12" t="s">
        <v>38</v>
      </c>
      <c r="C12" s="8">
        <v>1917000000</v>
      </c>
      <c r="D12" s="8">
        <v>3136000000</v>
      </c>
      <c r="E12" s="5">
        <f>C12/D12</f>
        <v>0.61128826530612246</v>
      </c>
      <c r="F12" s="2">
        <f>LN(C12)</f>
        <v>21.374027301009917</v>
      </c>
      <c r="G12" s="4">
        <f>POWER(F12/$F$4,2)*7</f>
        <v>5.7174413630701233</v>
      </c>
      <c r="H12" s="2">
        <f>LN(D12)</f>
        <v>21.866213939434573</v>
      </c>
      <c r="I12" s="4">
        <f>POWER(H12/$H$4,2)*7</f>
        <v>5.2797834905643084</v>
      </c>
      <c r="J12" s="1">
        <f t="shared" si="0"/>
        <v>-0.43765787250581489</v>
      </c>
      <c r="K12" t="s">
        <v>52</v>
      </c>
    </row>
    <row r="13" spans="1:11" x14ac:dyDescent="0.2">
      <c r="A13" t="s">
        <v>45</v>
      </c>
      <c r="B13" t="s">
        <v>49</v>
      </c>
      <c r="C13" s="8">
        <v>1281000000</v>
      </c>
      <c r="D13" s="8">
        <v>2149000000</v>
      </c>
      <c r="E13" s="5">
        <f>C13/D13</f>
        <v>0.59609120521172643</v>
      </c>
      <c r="F13" s="2">
        <f>LN(C13)</f>
        <v>20.970906859861007</v>
      </c>
      <c r="G13" s="4">
        <f>POWER(F13/$F$4,2)*7</f>
        <v>5.503809866809668</v>
      </c>
      <c r="H13" s="2">
        <f>LN(D13)</f>
        <v>21.488268454606786</v>
      </c>
      <c r="I13" s="4">
        <f>POWER(H13/$H$4,2)*7</f>
        <v>5.0988445284857971</v>
      </c>
      <c r="J13" s="1">
        <f t="shared" si="0"/>
        <v>-0.40496533832387094</v>
      </c>
      <c r="K13" t="s">
        <v>52</v>
      </c>
    </row>
    <row r="14" spans="1:11" x14ac:dyDescent="0.2">
      <c r="A14" t="s">
        <v>23</v>
      </c>
      <c r="B14" t="s">
        <v>50</v>
      </c>
      <c r="C14" s="8">
        <v>1204000000</v>
      </c>
      <c r="D14" s="8">
        <v>2171000000</v>
      </c>
      <c r="E14" s="5">
        <f>C14/D14</f>
        <v>0.55458314140948872</v>
      </c>
      <c r="F14" s="2">
        <f>LN(C14)</f>
        <v>20.908915183833042</v>
      </c>
      <c r="G14" s="4">
        <f>POWER(F14/$F$4,2)*7</f>
        <v>5.4713185580243895</v>
      </c>
      <c r="H14" s="2">
        <f>LN(D14)</f>
        <v>21.498453727842566</v>
      </c>
      <c r="I14" s="4">
        <f>POWER(H14/$H$4,2)*7</f>
        <v>5.1036792998652665</v>
      </c>
      <c r="J14" s="1">
        <f t="shared" si="0"/>
        <v>-0.36763925815912302</v>
      </c>
      <c r="K14" t="s">
        <v>52</v>
      </c>
    </row>
    <row r="15" spans="1:11" x14ac:dyDescent="0.2">
      <c r="A15" t="s">
        <v>22</v>
      </c>
      <c r="B15" t="s">
        <v>37</v>
      </c>
      <c r="C15" s="8">
        <v>1200000000</v>
      </c>
      <c r="D15" s="8"/>
      <c r="F15" s="2">
        <f>LN(C15)</f>
        <v>20.905587393740365</v>
      </c>
      <c r="G15" s="4">
        <f>POWER(F15/$F$4,2)*7</f>
        <v>5.4695771046186952</v>
      </c>
      <c r="K15" t="s">
        <v>61</v>
      </c>
    </row>
    <row r="16" spans="1:11" x14ac:dyDescent="0.2">
      <c r="A16" t="s">
        <v>20</v>
      </c>
      <c r="B16" t="s">
        <v>37</v>
      </c>
      <c r="C16" s="8">
        <v>885460000</v>
      </c>
      <c r="D16" s="8">
        <v>3530000000</v>
      </c>
      <c r="E16" s="5">
        <f>C16/D16</f>
        <v>0.25083852691218128</v>
      </c>
      <c r="F16" s="2">
        <f>LN(C16)</f>
        <v>20.601617841947782</v>
      </c>
      <c r="G16" s="4">
        <f>POWER(F16/$F$4,2)*7</f>
        <v>5.3116769427364643</v>
      </c>
      <c r="H16" s="2">
        <f>LN(D16)</f>
        <v>21.984563707891617</v>
      </c>
      <c r="I16" s="4">
        <f>POWER(H16/$H$4,2)*7</f>
        <v>5.3370912778126955</v>
      </c>
      <c r="J16" s="1">
        <f t="shared" si="0"/>
        <v>2.5414335076231254E-2</v>
      </c>
      <c r="K16" t="s">
        <v>61</v>
      </c>
    </row>
    <row r="17" spans="1:11" x14ac:dyDescent="0.2">
      <c r="A17" t="s">
        <v>21</v>
      </c>
      <c r="B17" t="s">
        <v>49</v>
      </c>
      <c r="C17" s="8">
        <v>850000000</v>
      </c>
      <c r="D17" s="8">
        <v>1566000000</v>
      </c>
      <c r="E17" s="5">
        <f>C17/D17</f>
        <v>0.54278416347381864</v>
      </c>
      <c r="F17" s="2">
        <f>LN(C17)</f>
        <v>20.560746907448635</v>
      </c>
      <c r="G17" s="4">
        <f>POWER(F17/$F$4,2)*7</f>
        <v>5.2906224935459232</v>
      </c>
      <c r="H17" s="2">
        <f>LN(D17)</f>
        <v>21.171790434515021</v>
      </c>
      <c r="I17" s="4">
        <f>POWER(H17/$H$4,2)*7</f>
        <v>4.9497595347600862</v>
      </c>
      <c r="J17" s="1">
        <f t="shared" si="0"/>
        <v>-0.34086295878583694</v>
      </c>
      <c r="K17" t="s">
        <v>52</v>
      </c>
    </row>
    <row r="18" spans="1:11" x14ac:dyDescent="0.2">
      <c r="A18" t="s">
        <v>19</v>
      </c>
      <c r="B18" t="s">
        <v>37</v>
      </c>
      <c r="C18" s="7">
        <v>471500000</v>
      </c>
      <c r="D18" s="7">
        <v>2610000000</v>
      </c>
      <c r="E18" s="5">
        <f>C18/D18</f>
        <v>0.18065134099616859</v>
      </c>
      <c r="F18" s="2">
        <f>LN(C18)</f>
        <v>19.971429660037785</v>
      </c>
      <c r="G18" s="4">
        <f>POWER(F18/$F$4,2)*7</f>
        <v>4.9916865911266406</v>
      </c>
      <c r="H18" s="2">
        <f>LN(D18)</f>
        <v>21.682616058281013</v>
      </c>
      <c r="I18" s="4">
        <f>POWER(H18/$H$4,2)*7</f>
        <v>5.1914931719244439</v>
      </c>
      <c r="J18" s="1">
        <f t="shared" si="0"/>
        <v>0.19980658079780333</v>
      </c>
      <c r="K18" t="s">
        <v>61</v>
      </c>
    </row>
    <row r="19" spans="1:11" x14ac:dyDescent="0.2">
      <c r="A19" t="s">
        <v>18</v>
      </c>
      <c r="B19" t="s">
        <v>37</v>
      </c>
      <c r="C19" s="8">
        <v>453000000</v>
      </c>
      <c r="D19" s="8">
        <v>2148000000</v>
      </c>
      <c r="E19" s="3">
        <f>C19/D19</f>
        <v>0.21089385474860337</v>
      </c>
      <c r="F19" s="2">
        <f>LN(C19)</f>
        <v>19.93140268344731</v>
      </c>
      <c r="G19" s="4">
        <f>POWER(F19/$F$4,2)*7</f>
        <v>4.9716978469221367</v>
      </c>
      <c r="H19" s="2">
        <f>LN(D19)</f>
        <v>21.48780301359303</v>
      </c>
      <c r="I19" s="4">
        <f>POWER(H19/$H$4,2)*7</f>
        <v>5.0986236465036896</v>
      </c>
      <c r="J19" s="1">
        <f t="shared" si="0"/>
        <v>0.12692579958155292</v>
      </c>
      <c r="K19" t="s">
        <v>61</v>
      </c>
    </row>
    <row r="20" spans="1:11" x14ac:dyDescent="0.2">
      <c r="A20" t="s">
        <v>17</v>
      </c>
      <c r="B20" t="s">
        <v>37</v>
      </c>
      <c r="C20" s="7">
        <v>425000000</v>
      </c>
      <c r="D20" s="7">
        <v>2220000000</v>
      </c>
      <c r="E20" s="5">
        <f>C20/D20</f>
        <v>0.19144144144144143</v>
      </c>
      <c r="F20" s="2">
        <f>LN(C20)</f>
        <v>19.867599726888692</v>
      </c>
      <c r="G20" s="4">
        <f>POWER(F20/$F$4,2)*7</f>
        <v>4.9399187179209783</v>
      </c>
      <c r="H20" s="2">
        <f>LN(D20)</f>
        <v>21.520773032830601</v>
      </c>
      <c r="I20" s="4">
        <f>POWER(H20/$H$4,2)*7</f>
        <v>5.1142818954048952</v>
      </c>
      <c r="J20" s="1">
        <f t="shared" si="0"/>
        <v>0.17436317748391694</v>
      </c>
      <c r="K20" t="s">
        <v>52</v>
      </c>
    </row>
    <row r="21" spans="1:11" x14ac:dyDescent="0.2">
      <c r="A21" t="s">
        <v>16</v>
      </c>
      <c r="B21" t="s">
        <v>37</v>
      </c>
      <c r="C21" s="7">
        <v>355010000</v>
      </c>
      <c r="D21" s="7">
        <v>2110000000</v>
      </c>
      <c r="E21" s="5">
        <f>C21/D21</f>
        <v>0.16825118483412321</v>
      </c>
      <c r="F21" s="2">
        <f>LN(C21)</f>
        <v>19.687656516057036</v>
      </c>
      <c r="G21" s="4">
        <f>POWER(F21/$F$4,2)*7</f>
        <v>4.8508410850745323</v>
      </c>
      <c r="H21" s="2">
        <f>LN(D21)</f>
        <v>21.469953784434388</v>
      </c>
      <c r="I21" s="4">
        <f>POWER(H21/$H$4,2)*7</f>
        <v>5.0901566381538226</v>
      </c>
      <c r="J21" s="1">
        <f t="shared" si="0"/>
        <v>0.23931555307929031</v>
      </c>
      <c r="K21" t="s">
        <v>52</v>
      </c>
    </row>
    <row r="22" spans="1:11" x14ac:dyDescent="0.2">
      <c r="A22" t="s">
        <v>54</v>
      </c>
      <c r="B22" t="s">
        <v>53</v>
      </c>
      <c r="C22" s="6">
        <v>307000000</v>
      </c>
      <c r="D22" s="6">
        <v>1601000000</v>
      </c>
      <c r="E22" s="5">
        <f>C22/D22</f>
        <v>0.19175515302935664</v>
      </c>
      <c r="F22" s="2">
        <f>LN(C22)</f>
        <v>19.54235830555147</v>
      </c>
      <c r="G22" s="4">
        <f>POWER(F22/$F$4,2)*7</f>
        <v>4.7795052519858068</v>
      </c>
      <c r="H22" s="2">
        <f>LN(D22)</f>
        <v>21.193894270960989</v>
      </c>
      <c r="I22" s="4">
        <f>POWER(H22/$H$4,2)*7</f>
        <v>4.9601002556480207</v>
      </c>
      <c r="J22" s="1">
        <f t="shared" si="0"/>
        <v>0.18059500366221393</v>
      </c>
      <c r="K22" t="s">
        <v>52</v>
      </c>
    </row>
    <row r="23" spans="1:11" x14ac:dyDescent="0.2">
      <c r="A23" t="s">
        <v>15</v>
      </c>
      <c r="B23" t="s">
        <v>37</v>
      </c>
      <c r="C23" s="7">
        <v>249830000</v>
      </c>
      <c r="D23" s="7">
        <v>760000000</v>
      </c>
      <c r="E23" s="5">
        <f>C23/D23</f>
        <v>0.32872368421052633</v>
      </c>
      <c r="F23" s="2">
        <f>LN(C23)</f>
        <v>19.336291244521657</v>
      </c>
      <c r="G23" s="4">
        <f>POWER(F23/$F$4,2)*7</f>
        <v>4.679240392815613</v>
      </c>
      <c r="H23" s="2">
        <f>LN(D23)</f>
        <v>20.44882899124465</v>
      </c>
      <c r="I23" s="4">
        <f>POWER(H23/$H$4,2)*7</f>
        <v>4.6174884085632808</v>
      </c>
      <c r="J23" s="1">
        <f t="shared" si="0"/>
        <v>-6.1751984252332193E-2</v>
      </c>
      <c r="K23" t="s">
        <v>52</v>
      </c>
    </row>
    <row r="24" spans="1:11" x14ac:dyDescent="0.2">
      <c r="A24" t="s">
        <v>32</v>
      </c>
      <c r="B24" t="s">
        <v>41</v>
      </c>
      <c r="C24" s="8">
        <v>180000000</v>
      </c>
      <c r="D24" s="8">
        <v>500000000</v>
      </c>
      <c r="E24" s="3">
        <f>C24/D24</f>
        <v>0.36</v>
      </c>
      <c r="F24" s="2">
        <f>LN(C24)</f>
        <v>19.008467408854486</v>
      </c>
      <c r="G24" s="4">
        <f>POWER(F24/$F$4,2)*7</f>
        <v>4.5219234363562055</v>
      </c>
      <c r="H24" s="2">
        <f>LN(D24)</f>
        <v>20.030118656386467</v>
      </c>
      <c r="I24" s="4">
        <f>POWER(H24/$H$4,2)*7</f>
        <v>4.4303289320737544</v>
      </c>
      <c r="J24" s="1">
        <f t="shared" si="0"/>
        <v>-9.1594504282451084E-2</v>
      </c>
      <c r="K24" t="s">
        <v>42</v>
      </c>
    </row>
    <row r="25" spans="1:11" x14ac:dyDescent="0.2">
      <c r="A25" t="s">
        <v>14</v>
      </c>
      <c r="B25" t="s">
        <v>49</v>
      </c>
      <c r="C25" s="7">
        <v>149000000</v>
      </c>
      <c r="D25" s="7">
        <v>322000000</v>
      </c>
      <c r="E25" s="5">
        <f>C25/D25</f>
        <v>0.46273291925465837</v>
      </c>
      <c r="F25" s="2">
        <f>LN(C25)</f>
        <v>18.819456863909732</v>
      </c>
      <c r="G25" s="4">
        <f>POWER(F25/$F$4,2)*7</f>
        <v>4.4324431129863129</v>
      </c>
      <c r="H25" s="2">
        <f>LN(D25)</f>
        <v>19.590062103508682</v>
      </c>
      <c r="I25" s="4">
        <f>POWER(H25/$H$4,2)*7</f>
        <v>4.2378009438236548</v>
      </c>
      <c r="J25" s="1">
        <f t="shared" si="0"/>
        <v>-0.19464216916265809</v>
      </c>
      <c r="K25" t="s">
        <v>61</v>
      </c>
    </row>
    <row r="26" spans="1:11" x14ac:dyDescent="0.2">
      <c r="A26" t="s">
        <v>43</v>
      </c>
      <c r="B26" t="s">
        <v>53</v>
      </c>
      <c r="C26" s="8">
        <v>77300000</v>
      </c>
      <c r="D26" s="8">
        <v>479000000</v>
      </c>
      <c r="E26" s="5">
        <f>C26/D26</f>
        <v>0.16137787056367431</v>
      </c>
      <c r="F26" s="2">
        <f>LN(C26)</f>
        <v>18.163204513557652</v>
      </c>
      <c r="G26" s="4">
        <f>POWER(F26/$F$4,2)*7</f>
        <v>4.1287058797892051</v>
      </c>
      <c r="H26" s="2">
        <f>LN(D26)</f>
        <v>19.987211155375189</v>
      </c>
      <c r="I26" s="4">
        <f>POWER(H26/$H$4,2)*7</f>
        <v>4.4113684115520275</v>
      </c>
      <c r="J26" s="1">
        <f t="shared" si="0"/>
        <v>0.28266253176282241</v>
      </c>
      <c r="K26" t="s">
        <v>52</v>
      </c>
    </row>
    <row r="27" spans="1:11" x14ac:dyDescent="0.2">
      <c r="A27" t="s">
        <v>46</v>
      </c>
      <c r="B27" t="s">
        <v>51</v>
      </c>
      <c r="C27" s="6">
        <v>71900000</v>
      </c>
      <c r="D27" s="6">
        <v>310000000</v>
      </c>
      <c r="E27" s="5">
        <f>C27/D27</f>
        <v>0.23193548387096774</v>
      </c>
      <c r="F27" s="2">
        <f>LN(C27)</f>
        <v>18.090786822691275</v>
      </c>
      <c r="G27" s="4">
        <f>POWER(F27/$F$4,2)*7</f>
        <v>4.0958487594033786</v>
      </c>
      <c r="H27" s="2">
        <f>LN(D27)</f>
        <v>19.552082855443466</v>
      </c>
      <c r="I27" s="4">
        <f>POWER(H27/$H$4,2)*7</f>
        <v>4.2213852247670403</v>
      </c>
      <c r="J27" s="1">
        <f t="shared" si="0"/>
        <v>0.1255364653636617</v>
      </c>
      <c r="K27" t="s">
        <v>61</v>
      </c>
    </row>
    <row r="28" spans="1:11" x14ac:dyDescent="0.2">
      <c r="A28" t="s">
        <v>13</v>
      </c>
      <c r="B28" t="s">
        <v>50</v>
      </c>
      <c r="C28" s="7">
        <v>55000000</v>
      </c>
      <c r="D28" s="7">
        <v>131000000</v>
      </c>
      <c r="E28" s="5">
        <f>C28/D28</f>
        <v>0.41984732824427479</v>
      </c>
      <c r="F28" s="2">
        <f>LN(C28)</f>
        <v>17.822843743196746</v>
      </c>
      <c r="G28" s="4">
        <f>POWER(F28/$F$4,2)*7</f>
        <v>3.9754198218280807</v>
      </c>
      <c r="H28" s="2">
        <f>LN(D28)</f>
        <v>18.690707881165427</v>
      </c>
      <c r="I28" s="4">
        <f>POWER(H28/$H$4,2)*7</f>
        <v>3.8576287312222717</v>
      </c>
      <c r="J28" s="1">
        <f t="shared" si="0"/>
        <v>-0.11779109060580906</v>
      </c>
      <c r="K28" t="s">
        <v>61</v>
      </c>
    </row>
    <row r="29" spans="1:11" x14ac:dyDescent="0.2">
      <c r="A29" t="s">
        <v>12</v>
      </c>
      <c r="B29" t="s">
        <v>37</v>
      </c>
      <c r="C29" s="7">
        <v>38950000</v>
      </c>
      <c r="D29" s="7">
        <v>404000000</v>
      </c>
      <c r="E29" s="5">
        <f>C29/D29</f>
        <v>9.6410891089108913E-2</v>
      </c>
      <c r="F29" s="2">
        <f>LN(C29)</f>
        <v>17.477789330281031</v>
      </c>
      <c r="G29" s="4">
        <f>POWER(F29/$F$4,2)*7</f>
        <v>3.8229797728305699</v>
      </c>
      <c r="H29" s="2">
        <f>LN(D29)</f>
        <v>19.816925435925423</v>
      </c>
      <c r="I29" s="4">
        <f>POWER(H29/$H$4,2)*7</f>
        <v>4.3365212449810508</v>
      </c>
      <c r="J29" s="1">
        <f t="shared" si="0"/>
        <v>0.51354147215048096</v>
      </c>
      <c r="K29" t="s">
        <v>61</v>
      </c>
    </row>
    <row r="30" spans="1:11" x14ac:dyDescent="0.2">
      <c r="A30" t="s">
        <v>47</v>
      </c>
      <c r="B30" t="s">
        <v>53</v>
      </c>
      <c r="C30" s="6">
        <v>31000000</v>
      </c>
      <c r="D30" s="6">
        <v>200000000</v>
      </c>
      <c r="E30" s="5">
        <f>C30/D30</f>
        <v>0.155</v>
      </c>
      <c r="F30" s="2">
        <f>LN(C30)</f>
        <v>17.249497762449419</v>
      </c>
      <c r="G30" s="4">
        <f>POWER(F30/$F$4,2)*7</f>
        <v>3.7237619420317003</v>
      </c>
      <c r="H30" s="2">
        <f>LN(D30)</f>
        <v>19.113827924512311</v>
      </c>
      <c r="I30" s="4">
        <f>POWER(H30/$H$4,2)*7</f>
        <v>4.0342635984116342</v>
      </c>
      <c r="J30" s="1">
        <f t="shared" si="0"/>
        <v>0.31050165637993388</v>
      </c>
      <c r="K30" t="s">
        <v>52</v>
      </c>
    </row>
    <row r="31" spans="1:11" x14ac:dyDescent="0.2">
      <c r="A31" t="s">
        <v>60</v>
      </c>
      <c r="B31" t="s">
        <v>48</v>
      </c>
      <c r="C31" s="7">
        <v>22310000</v>
      </c>
      <c r="D31" s="7">
        <v>254710000</v>
      </c>
      <c r="E31" s="5">
        <f>C31/D31</f>
        <v>8.7589808016960466E-2</v>
      </c>
      <c r="F31" s="2">
        <f>LN(C31)</f>
        <v>16.920545566408716</v>
      </c>
      <c r="G31" s="4">
        <f>POWER(F31/$F$4,2)*7</f>
        <v>3.5830900530770236</v>
      </c>
      <c r="H31" s="2">
        <f>LN(D31)</f>
        <v>19.355636201055678</v>
      </c>
      <c r="I31" s="4">
        <f>POWER(H31/$H$4,2)*7</f>
        <v>4.1369838858920662</v>
      </c>
      <c r="J31" s="1">
        <f t="shared" si="0"/>
        <v>0.55389383281504267</v>
      </c>
      <c r="K31" t="s">
        <v>61</v>
      </c>
    </row>
    <row r="32" spans="1:11" x14ac:dyDescent="0.2">
      <c r="A32" t="s">
        <v>11</v>
      </c>
      <c r="B32" t="s">
        <v>53</v>
      </c>
      <c r="C32" s="7">
        <v>14000000</v>
      </c>
      <c r="D32" s="7">
        <v>71000000</v>
      </c>
      <c r="E32" s="5">
        <f>C32/D32</f>
        <v>0.19718309859154928</v>
      </c>
      <c r="F32" s="2">
        <f>LN(C32)</f>
        <v>16.454567887579532</v>
      </c>
      <c r="G32" s="4">
        <f>POWER(F32/$F$4,2)*7</f>
        <v>3.388456879479496</v>
      </c>
      <c r="H32" s="2">
        <f>LN(D32)</f>
        <v>18.078190435005588</v>
      </c>
      <c r="I32" s="4">
        <f>POWER(H32/$H$4,2)*7</f>
        <v>3.6089331845899815</v>
      </c>
      <c r="J32" s="1">
        <f t="shared" si="0"/>
        <v>0.22047630511048544</v>
      </c>
      <c r="K32" t="s">
        <v>52</v>
      </c>
    </row>
    <row r="33" spans="1:11" x14ac:dyDescent="0.2">
      <c r="A33" t="s">
        <v>29</v>
      </c>
      <c r="B33" t="s">
        <v>53</v>
      </c>
      <c r="C33" s="7">
        <v>6000000</v>
      </c>
      <c r="D33" s="7">
        <v>26880000</v>
      </c>
      <c r="E33" s="5">
        <f>C33/D33</f>
        <v>0.22321428571428573</v>
      </c>
      <c r="F33" s="2">
        <f>LN(C33)</f>
        <v>15.60727002719233</v>
      </c>
      <c r="G33" s="4">
        <f>POWER(F33/$F$4,2)*7</f>
        <v>3.0484767588244921</v>
      </c>
      <c r="H33" s="2">
        <f>LN(D33)</f>
        <v>17.106893073619222</v>
      </c>
      <c r="I33" s="4">
        <f>POWER(H33/$H$4,2)*7</f>
        <v>3.2315524523050483</v>
      </c>
      <c r="J33" s="1">
        <f t="shared" si="0"/>
        <v>0.18307569348055619</v>
      </c>
      <c r="K33" t="s">
        <v>61</v>
      </c>
    </row>
    <row r="34" spans="1:11" x14ac:dyDescent="0.2">
      <c r="A34" t="s">
        <v>35</v>
      </c>
      <c r="B34" t="s">
        <v>39</v>
      </c>
      <c r="C34" s="7"/>
      <c r="D34" s="7">
        <v>10000000</v>
      </c>
      <c r="E34" s="5"/>
      <c r="H34" s="2">
        <f>LN(D34)</f>
        <v>16.11809565095832</v>
      </c>
      <c r="I34" s="4">
        <f>POWER(H34/$H$4,2)*7</f>
        <v>2.8687743240210377</v>
      </c>
      <c r="K34" t="s">
        <v>61</v>
      </c>
    </row>
    <row r="35" spans="1:11" x14ac:dyDescent="0.2">
      <c r="A35" t="s">
        <v>34</v>
      </c>
      <c r="B35" t="s">
        <v>40</v>
      </c>
      <c r="C35" s="7"/>
      <c r="D35" s="7">
        <v>8081000</v>
      </c>
      <c r="E35" s="5"/>
      <c r="H35" s="2">
        <f>LN(D35)</f>
        <v>15.905026185215585</v>
      </c>
      <c r="I35" s="4">
        <f>POWER(H35/$H$4,2)*7</f>
        <v>2.7934294324179243</v>
      </c>
      <c r="K35" t="s">
        <v>61</v>
      </c>
    </row>
    <row r="36" spans="1:11" x14ac:dyDescent="0.2">
      <c r="A36" t="s">
        <v>59</v>
      </c>
      <c r="D36" s="10">
        <v>4300000</v>
      </c>
      <c r="H36" s="2">
        <f>LN(D36)</f>
        <v>15.274125580663791</v>
      </c>
      <c r="I36" s="4">
        <f>POWER(H36/$H$4,2)*7</f>
        <v>2.5762122543617121</v>
      </c>
      <c r="K36" t="s">
        <v>61</v>
      </c>
    </row>
    <row r="37" spans="1:11" x14ac:dyDescent="0.2">
      <c r="A37" t="s">
        <v>33</v>
      </c>
      <c r="B37" t="s">
        <v>40</v>
      </c>
      <c r="C37" s="7"/>
      <c r="D37" s="7">
        <v>3988000</v>
      </c>
      <c r="E37" s="5"/>
      <c r="H37" s="2">
        <f>LN(D37)</f>
        <v>15.198800410063866</v>
      </c>
      <c r="I37" s="4">
        <f>POWER(H37/$H$4,2)*7</f>
        <v>2.5508654502391281</v>
      </c>
      <c r="K37" t="s">
        <v>61</v>
      </c>
    </row>
    <row r="38" spans="1:11" x14ac:dyDescent="0.2">
      <c r="A38" t="s">
        <v>27</v>
      </c>
      <c r="B38" t="s">
        <v>39</v>
      </c>
      <c r="C38" s="7">
        <v>200000</v>
      </c>
      <c r="D38" s="7">
        <v>1000000</v>
      </c>
      <c r="E38" s="5"/>
      <c r="F38" s="2">
        <f>LN(C38)</f>
        <v>12.206072645530174</v>
      </c>
      <c r="G38" s="4">
        <f>POWER(F38/$F$4,2)*7</f>
        <v>1.8645794800827624</v>
      </c>
      <c r="H38" s="2">
        <f>LN(D38)</f>
        <v>13.815510557964274</v>
      </c>
      <c r="I38" s="4">
        <f>POWER(H38/$H$4,2)*7</f>
        <v>2.1076709319338236</v>
      </c>
      <c r="K38" t="s">
        <v>61</v>
      </c>
    </row>
    <row r="39" spans="1:11" x14ac:dyDescent="0.2">
      <c r="A39" t="s">
        <v>10</v>
      </c>
      <c r="B39" t="s">
        <v>39</v>
      </c>
      <c r="C39" s="7">
        <v>170000</v>
      </c>
      <c r="D39" s="7">
        <v>960000</v>
      </c>
      <c r="E39" s="5"/>
      <c r="F39" s="2">
        <f>LN(C39)</f>
        <v>12.043553716032399</v>
      </c>
      <c r="G39" s="4">
        <f>POWER(F39/$F$4,2)*7</f>
        <v>1.8152577838517392</v>
      </c>
      <c r="H39" s="2">
        <f>LN(D39)</f>
        <v>13.77468856344402</v>
      </c>
      <c r="I39" s="4">
        <f>POWER(H39/$H$4,2)*7</f>
        <v>2.0952338646821467</v>
      </c>
      <c r="K39" t="s">
        <v>61</v>
      </c>
    </row>
    <row r="40" spans="1:11" x14ac:dyDescent="0.2">
      <c r="A40" t="s">
        <v>28</v>
      </c>
      <c r="B40" t="s">
        <v>39</v>
      </c>
      <c r="C40" s="10">
        <f>D40*$E$41</f>
        <v>4166.666666666667</v>
      </c>
      <c r="D40" s="7">
        <v>250000</v>
      </c>
      <c r="E40" s="5"/>
      <c r="F40" s="2">
        <f>LN(C40)</f>
        <v>8.3348716346222833</v>
      </c>
      <c r="G40" s="4">
        <f>POWER(F40/$F$4,2)*7</f>
        <v>0.86941440384294555</v>
      </c>
      <c r="H40" s="2">
        <f>LN(D40)</f>
        <v>12.429216196844383</v>
      </c>
      <c r="I40" s="4">
        <f>POWER(H40/$H$4,2)*7</f>
        <v>1.7059111681592765</v>
      </c>
      <c r="K40" t="s">
        <v>61</v>
      </c>
    </row>
    <row r="41" spans="1:11" x14ac:dyDescent="0.2">
      <c r="A41" t="s">
        <v>9</v>
      </c>
      <c r="B41" t="s">
        <v>39</v>
      </c>
      <c r="C41" s="7">
        <v>2500</v>
      </c>
      <c r="D41" s="9">
        <v>150000</v>
      </c>
      <c r="E41" s="5">
        <f>C41/D41</f>
        <v>1.6666666666666666E-2</v>
      </c>
      <c r="F41" s="2">
        <f>LN(C41)</f>
        <v>7.8240460108562919</v>
      </c>
      <c r="G41" s="4">
        <f>POWER(F41/$F$4,2)*7</f>
        <v>0.76611116424267478</v>
      </c>
      <c r="H41" s="2">
        <f>LN(D41)</f>
        <v>11.918390573078392</v>
      </c>
      <c r="I41" s="4">
        <f>POWER(H41/$H$4,2)*7</f>
        <v>1.5685709032385537</v>
      </c>
      <c r="K41" t="s">
        <v>61</v>
      </c>
    </row>
    <row r="42" spans="1:11" x14ac:dyDescent="0.2">
      <c r="A42" t="s">
        <v>58</v>
      </c>
      <c r="C42" s="10">
        <f>D42*$E$41</f>
        <v>1666.6666666666667</v>
      </c>
      <c r="D42" s="10">
        <v>100000</v>
      </c>
      <c r="F42" s="2">
        <f>LN(C42)</f>
        <v>7.4185809027481282</v>
      </c>
      <c r="G42" s="4">
        <f>POWER(F42/$F$4,2)*7</f>
        <v>0.6887643720606208</v>
      </c>
      <c r="H42" s="2">
        <f>LN(D42)</f>
        <v>11.512925464970229</v>
      </c>
      <c r="I42" s="4">
        <f>POWER(H42/$H$4,2)*7</f>
        <v>1.4636603693984889</v>
      </c>
      <c r="K42" t="s">
        <v>61</v>
      </c>
    </row>
    <row r="43" spans="1:11" x14ac:dyDescent="0.2">
      <c r="A43" t="s">
        <v>57</v>
      </c>
      <c r="D43" s="10">
        <v>18000</v>
      </c>
      <c r="H43" s="2">
        <f>LN(D43)</f>
        <v>9.7981270368783022</v>
      </c>
      <c r="I43" s="4">
        <f>POWER(H43/$H$4,2)*7</f>
        <v>1.0601200777411803</v>
      </c>
      <c r="K43" t="s">
        <v>61</v>
      </c>
    </row>
    <row r="44" spans="1:11" x14ac:dyDescent="0.2">
      <c r="A44" t="s">
        <v>56</v>
      </c>
      <c r="B44" t="s">
        <v>39</v>
      </c>
      <c r="D44" s="10">
        <v>17500</v>
      </c>
      <c r="H44" s="2">
        <f>LN(D44)</f>
        <v>9.7699561599116063</v>
      </c>
      <c r="I44" s="4">
        <f>POWER(H44/$H$4,2)*7</f>
        <v>1.0540328776041639</v>
      </c>
      <c r="K44" t="s">
        <v>61</v>
      </c>
    </row>
    <row r="45" spans="1:11" x14ac:dyDescent="0.2">
      <c r="A45" t="s">
        <v>55</v>
      </c>
      <c r="B45" t="s">
        <v>39</v>
      </c>
      <c r="D45" s="10">
        <v>200</v>
      </c>
      <c r="H45" s="2">
        <f>LN(D45)</f>
        <v>5.2983173665480363</v>
      </c>
      <c r="I45" s="4">
        <f>POWER(H45/$H$4,2)*7</f>
        <v>0.30998798802154864</v>
      </c>
      <c r="K45" t="s">
        <v>61</v>
      </c>
    </row>
    <row r="46" spans="1:11" x14ac:dyDescent="0.2">
      <c r="D46" s="10"/>
    </row>
  </sheetData>
  <sortState ref="A2:F41">
    <sortCondition descending="1" ref="C2:C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2023-07-22T17:44:58Z</dcterms:created>
  <dcterms:modified xsi:type="dcterms:W3CDTF">2023-07-22T20:38:09Z</dcterms:modified>
</cp:coreProperties>
</file>